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lase\Probabilidad y estadistica\"/>
    </mc:Choice>
  </mc:AlternateContent>
  <xr:revisionPtr revIDLastSave="0" documentId="13_ncr:1_{705EB7D1-D02D-4967-85F6-53AE0D0F6887}" xr6:coauthVersionLast="47" xr6:coauthVersionMax="47" xr10:uidLastSave="{00000000-0000-0000-0000-000000000000}"/>
  <bookViews>
    <workbookView xWindow="-120" yWindow="-120" windowWidth="30960" windowHeight="16920" xr2:uid="{8B85A1B1-77BA-4510-ABAD-E52884997C0F}"/>
  </bookViews>
  <sheets>
    <sheet name="Hoja1 (2)" sheetId="2" r:id="rId1"/>
    <sheet name="Hoja1" sheetId="1" r:id="rId2"/>
  </sheets>
  <definedNames>
    <definedName name="_xlnm.Print_Area" localSheetId="0">'Hoja1 (2)'!$A$3:$U$54</definedName>
    <definedName name="datoso">'Hoja1 (2)'!$C$4:$C$53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1" i="2"/>
  <c r="N10" i="2"/>
  <c r="N9" i="2"/>
  <c r="N8" i="2"/>
  <c r="N7" i="2"/>
  <c r="N6" i="2"/>
  <c r="J7" i="2"/>
  <c r="J6" i="2"/>
  <c r="F6" i="2"/>
  <c r="F5" i="2"/>
  <c r="V13" i="2"/>
  <c r="V12" i="2"/>
  <c r="V11" i="2"/>
  <c r="Y18" i="2"/>
  <c r="Z14" i="2"/>
  <c r="Z13" i="2"/>
  <c r="Z5" i="2"/>
  <c r="Z6" i="2"/>
  <c r="Z7" i="2"/>
  <c r="W7" i="2"/>
  <c r="W6" i="2"/>
  <c r="W5" i="2"/>
  <c r="F3" i="2"/>
  <c r="H6" i="2"/>
  <c r="F10" i="2"/>
  <c r="F8" i="2"/>
  <c r="F12" i="2" l="1"/>
  <c r="H7" i="2" l="1"/>
  <c r="K6" i="2"/>
  <c r="H8" i="2" l="1"/>
  <c r="J8" i="2" s="1"/>
  <c r="K7" i="2"/>
  <c r="K8" i="2" l="1"/>
  <c r="H9" i="2" l="1"/>
  <c r="J9" i="2" s="1"/>
  <c r="K9" i="2" l="1"/>
  <c r="H10" i="2" l="1"/>
  <c r="J10" i="2" s="1"/>
  <c r="K10" i="2" l="1"/>
  <c r="H11" i="2" l="1"/>
  <c r="J11" i="2" s="1"/>
  <c r="H12" i="2" l="1"/>
  <c r="J12" i="2" s="1"/>
  <c r="K11" i="2" l="1"/>
  <c r="L6" i="2" a="1"/>
  <c r="K12" i="2" l="1"/>
  <c r="L9" i="2"/>
  <c r="R9" i="2" s="1"/>
  <c r="L12" i="2"/>
  <c r="L10" i="2"/>
  <c r="L8" i="2"/>
  <c r="R8" i="2" s="1"/>
  <c r="L6" i="2"/>
  <c r="R6" i="2" s="1"/>
  <c r="L11" i="2"/>
  <c r="L7" i="2"/>
  <c r="R7" i="2" s="1"/>
  <c r="R10" i="2" l="1"/>
  <c r="R11" i="2"/>
  <c r="P12" i="2"/>
  <c r="R12" i="2"/>
  <c r="O6" i="2"/>
  <c r="M6" i="2"/>
  <c r="M7" i="2" s="1"/>
  <c r="M8" i="2" s="1"/>
  <c r="M9" i="2" s="1"/>
  <c r="M10" i="2" s="1"/>
  <c r="M11" i="2" s="1"/>
  <c r="M12" i="2" s="1"/>
  <c r="R13" i="2" l="1"/>
  <c r="P11" i="2"/>
  <c r="P10" i="2" s="1"/>
  <c r="P9" i="2" s="1"/>
  <c r="P8" i="2" s="1"/>
  <c r="P7" i="2" s="1"/>
  <c r="P6" i="2" s="1"/>
  <c r="O7" i="2"/>
  <c r="O8" i="2" s="1"/>
  <c r="O9" i="2" s="1"/>
  <c r="O10" i="2" s="1"/>
  <c r="O11" i="2" s="1"/>
  <c r="O12" i="2" s="1"/>
</calcChain>
</file>

<file path=xl/sharedStrings.xml><?xml version="1.0" encoding="utf-8"?>
<sst xmlns="http://schemas.openxmlformats.org/spreadsheetml/2006/main" count="38" uniqueCount="30">
  <si>
    <t>Rango:</t>
  </si>
  <si>
    <t>C:</t>
  </si>
  <si>
    <t>A:</t>
  </si>
  <si>
    <t>Li</t>
  </si>
  <si>
    <t>Ls</t>
  </si>
  <si>
    <t>Intervalo</t>
  </si>
  <si>
    <t>-</t>
  </si>
  <si>
    <t>Xc</t>
  </si>
  <si>
    <t>fa</t>
  </si>
  <si>
    <t>Fa</t>
  </si>
  <si>
    <t>fr</t>
  </si>
  <si>
    <t>Fr</t>
  </si>
  <si>
    <t>n=</t>
  </si>
  <si>
    <t>Fr&gt;</t>
  </si>
  <si>
    <t>Clase</t>
  </si>
  <si>
    <t>Tabla de distribución de frecuencia de datos agrupados para el Test de Admisión</t>
  </si>
  <si>
    <t>Xi</t>
  </si>
  <si>
    <t>Medidas de tendecia central</t>
  </si>
  <si>
    <t>Med. Arit</t>
  </si>
  <si>
    <t>Med. Armo</t>
  </si>
  <si>
    <t>Med.Geom</t>
  </si>
  <si>
    <t>X</t>
  </si>
  <si>
    <t>Me</t>
  </si>
  <si>
    <t>Mo</t>
  </si>
  <si>
    <t>S2</t>
  </si>
  <si>
    <t>S</t>
  </si>
  <si>
    <t>Medidas de dispersion</t>
  </si>
  <si>
    <t>Medidas de Forma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</si>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</sst>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quotePrefix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3" borderId="2" xfId="0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Histograma de</a:t>
            </a:r>
            <a:r>
              <a:rPr lang="es-MX" baseline="0"/>
              <a:t>l Test de admisión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'Hoja1 (2)'!$L$6:$L$12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16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C-4A13-BC93-9AC23AC22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2739007"/>
        <c:axId val="432738047"/>
      </c:barChart>
      <c:catAx>
        <c:axId val="432739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Clase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738047"/>
        <c:crosses val="autoZero"/>
        <c:auto val="1"/>
        <c:lblAlgn val="ctr"/>
        <c:lblOffset val="100"/>
        <c:noMultiLvlLbl val="0"/>
      </c:catAx>
      <c:valAx>
        <c:axId val="43273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frecuenica</a:t>
                </a:r>
                <a:r>
                  <a:rPr lang="es-MX" baseline="0"/>
                  <a:t> absoluta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73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Polígono</a:t>
            </a:r>
            <a:r>
              <a:rPr lang="es-MX" baseline="0"/>
              <a:t> de frecuencias</a:t>
            </a:r>
            <a:r>
              <a:rPr lang="es-MX"/>
              <a:t> de</a:t>
            </a:r>
            <a:r>
              <a:rPr lang="es-MX" baseline="0"/>
              <a:t>l Test de admisión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'Hoja1 (2)'!$L$6:$L$12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16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A-405D-8D0B-7DD60AC24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9007"/>
        <c:axId val="432738047"/>
      </c:lineChart>
      <c:catAx>
        <c:axId val="432739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Clase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738047"/>
        <c:crosses val="autoZero"/>
        <c:auto val="1"/>
        <c:lblAlgn val="ctr"/>
        <c:lblOffset val="100"/>
        <c:noMultiLvlLbl val="0"/>
      </c:catAx>
      <c:valAx>
        <c:axId val="43273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frecuenica</a:t>
                </a:r>
                <a:r>
                  <a:rPr lang="es-MX" baseline="0"/>
                  <a:t> absoluta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73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"Ojiva &lt;".</a:t>
            </a:r>
            <a:r>
              <a:rPr lang="en-US" baseline="0"/>
              <a:t> Test de admisión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'Hoja1 (2)'!$K$6:$K$12</c:f>
              <c:numCache>
                <c:formatCode>General</c:formatCode>
                <c:ptCount val="7"/>
                <c:pt idx="0">
                  <c:v>17.5</c:v>
                </c:pt>
                <c:pt idx="1">
                  <c:v>29.5</c:v>
                </c:pt>
                <c:pt idx="2">
                  <c:v>41.5</c:v>
                </c:pt>
                <c:pt idx="3">
                  <c:v>53.5</c:v>
                </c:pt>
                <c:pt idx="4">
                  <c:v>65.5</c:v>
                </c:pt>
                <c:pt idx="5">
                  <c:v>77.5</c:v>
                </c:pt>
                <c:pt idx="6">
                  <c:v>89.5</c:v>
                </c:pt>
              </c:numCache>
            </c:numRef>
          </c:xVal>
          <c:yVal>
            <c:numRef>
              <c:f>'Hoja1 (2)'!$O$6:$O$12</c:f>
              <c:numCache>
                <c:formatCode>0%</c:formatCode>
                <c:ptCount val="7"/>
                <c:pt idx="0">
                  <c:v>0.02</c:v>
                </c:pt>
                <c:pt idx="1">
                  <c:v>0.13999999999999999</c:v>
                </c:pt>
                <c:pt idx="2">
                  <c:v>0.45999999999999996</c:v>
                </c:pt>
                <c:pt idx="3">
                  <c:v>0.74</c:v>
                </c:pt>
                <c:pt idx="4">
                  <c:v>0.86</c:v>
                </c:pt>
                <c:pt idx="5">
                  <c:v>0.98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C-4720-A42D-1B1B2B12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58879"/>
        <c:axId val="531357439"/>
      </c:scatterChart>
      <c:valAx>
        <c:axId val="53135887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No. de aciertos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1357439"/>
        <c:crosses val="autoZero"/>
        <c:crossBetween val="midCat"/>
        <c:majorUnit val="5"/>
        <c:minorUnit val="1"/>
      </c:valAx>
      <c:valAx>
        <c:axId val="5313574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1358879"/>
        <c:crosses val="autoZero"/>
        <c:crossBetween val="midCat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"Ojiva &gt;".</a:t>
            </a:r>
            <a:r>
              <a:rPr lang="en-US" baseline="0"/>
              <a:t> Test de admisión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'Hoja1 (2)'!$K$6:$K$12</c:f>
              <c:numCache>
                <c:formatCode>General</c:formatCode>
                <c:ptCount val="7"/>
                <c:pt idx="0">
                  <c:v>17.5</c:v>
                </c:pt>
                <c:pt idx="1">
                  <c:v>29.5</c:v>
                </c:pt>
                <c:pt idx="2">
                  <c:v>41.5</c:v>
                </c:pt>
                <c:pt idx="3">
                  <c:v>53.5</c:v>
                </c:pt>
                <c:pt idx="4">
                  <c:v>65.5</c:v>
                </c:pt>
                <c:pt idx="5">
                  <c:v>77.5</c:v>
                </c:pt>
                <c:pt idx="6">
                  <c:v>89.5</c:v>
                </c:pt>
              </c:numCache>
            </c:numRef>
          </c:xVal>
          <c:yVal>
            <c:numRef>
              <c:f>'Hoja1 (2)'!$P$6:$P$12</c:f>
              <c:numCache>
                <c:formatCode>0%</c:formatCode>
                <c:ptCount val="7"/>
                <c:pt idx="0">
                  <c:v>1</c:v>
                </c:pt>
                <c:pt idx="1">
                  <c:v>0.98000000000000009</c:v>
                </c:pt>
                <c:pt idx="2">
                  <c:v>0.8600000000000001</c:v>
                </c:pt>
                <c:pt idx="3">
                  <c:v>0.54</c:v>
                </c:pt>
                <c:pt idx="4">
                  <c:v>0.26</c:v>
                </c:pt>
                <c:pt idx="5">
                  <c:v>0.13999999999999999</c:v>
                </c:pt>
                <c:pt idx="6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4-4630-8356-755E5B5A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58879"/>
        <c:axId val="531357439"/>
      </c:scatterChart>
      <c:valAx>
        <c:axId val="531358879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No. de aciertos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1357439"/>
        <c:crosses val="autoZero"/>
        <c:crossBetween val="midCat"/>
        <c:majorUnit val="5"/>
        <c:minorUnit val="1"/>
      </c:valAx>
      <c:valAx>
        <c:axId val="5313574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1358879"/>
        <c:crosses val="autoZero"/>
        <c:crossBetween val="midCat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167368</xdr:colOff>
      <xdr:row>14</xdr:row>
      <xdr:rowOff>176890</xdr:rowOff>
    </xdr:from>
    <xdr:to>
      <xdr:col>11</xdr:col>
      <xdr:colOff>129268</xdr:colOff>
      <xdr:row>29</xdr:row>
      <xdr:rowOff>62590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B56035-4046-2BAF-537D-E790F24FC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167368</xdr:colOff>
      <xdr:row>14</xdr:row>
      <xdr:rowOff>180972</xdr:rowOff>
    </xdr:from>
    <xdr:to>
      <xdr:col>17</xdr:col>
      <xdr:colOff>306160</xdr:colOff>
      <xdr:row>29</xdr:row>
      <xdr:rowOff>66672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0C1FB7-BE0F-4ACA-91FA-067C233C6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310923</xdr:colOff>
      <xdr:row>31</xdr:row>
      <xdr:rowOff>13607</xdr:rowOff>
    </xdr:from>
    <xdr:to>
      <xdr:col>12</xdr:col>
      <xdr:colOff>753717</xdr:colOff>
      <xdr:row>52</xdr:row>
      <xdr:rowOff>182333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29526E-3E62-88AA-E279-DEC7D0A8D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85784</xdr:colOff>
      <xdr:row>30</xdr:row>
      <xdr:rowOff>179260</xdr:rowOff>
    </xdr:from>
    <xdr:to>
      <xdr:col>20</xdr:col>
      <xdr:colOff>704021</xdr:colOff>
      <xdr:row>52</xdr:row>
      <xdr:rowOff>153699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DA010B-1361-47CD-A16D-5975CD076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EB08-10CA-492C-988C-BD80B3A9F202}">
  <sheetPr>
    <pageSetUpPr fitToPage="1"/>
  </sheetPr>
  <dimension ref="A3:Z53"/>
  <sheetViews>
    <sheetView tabSelected="1" topLeftCell="B1" zoomScale="70" zoomScaleNormal="70" workbookViewId="0">
      <selection activeCell="Q12" sqref="Q12"/>
    </sheetView>
  </sheetViews>
  <sheetFormatPr baseColWidth="10" defaultRowHeight="15" x14ac:dyDescent="0.25"/>
  <cols>
    <col min="1" max="1" width="3.85546875" bestFit="1" customWidth="1"/>
    <col min="2" max="2" width="3" customWidth="1"/>
    <col min="3" max="3" width="3.85546875" bestFit="1" customWidth="1"/>
    <col min="4" max="4" width="11.42578125" customWidth="1"/>
    <col min="5" max="5" width="11.42578125" style="1"/>
    <col min="6" max="6" width="11.42578125" style="2"/>
    <col min="8" max="8" width="6.28515625" bestFit="1" customWidth="1"/>
    <col min="9" max="9" width="1.42578125" customWidth="1"/>
    <col min="10" max="10" width="6.28515625" bestFit="1" customWidth="1"/>
    <col min="23" max="23" width="38.28515625" customWidth="1"/>
    <col min="26" max="26" width="28.42578125" customWidth="1"/>
  </cols>
  <sheetData>
    <row r="3" spans="1:26" x14ac:dyDescent="0.25">
      <c r="A3" s="18" t="s">
        <v>16</v>
      </c>
      <c r="B3" s="3"/>
      <c r="C3" s="18" t="s">
        <v>16</v>
      </c>
      <c r="E3" s="1" t="s">
        <v>12</v>
      </c>
      <c r="F3" s="2">
        <f>COUNT(datoso)</f>
        <v>50</v>
      </c>
      <c r="G3" s="29" t="s">
        <v>15</v>
      </c>
      <c r="H3" s="29"/>
      <c r="I3" s="29"/>
      <c r="J3" s="29"/>
      <c r="K3" s="29"/>
      <c r="L3" s="29"/>
      <c r="M3" s="29"/>
      <c r="N3" s="29"/>
      <c r="O3" s="29"/>
      <c r="P3" s="29"/>
      <c r="V3" t="s">
        <v>17</v>
      </c>
    </row>
    <row r="4" spans="1:26" x14ac:dyDescent="0.25">
      <c r="A4">
        <v>77</v>
      </c>
      <c r="C4">
        <v>12</v>
      </c>
      <c r="G4" s="10"/>
      <c r="H4" s="28" t="s">
        <v>5</v>
      </c>
      <c r="I4" s="28"/>
      <c r="J4" s="28"/>
      <c r="K4" s="10"/>
      <c r="L4" s="10"/>
      <c r="M4" s="10"/>
      <c r="N4" s="10"/>
      <c r="O4" s="10"/>
      <c r="P4" s="10"/>
    </row>
    <row r="5" spans="1:26" x14ac:dyDescent="0.25">
      <c r="A5">
        <v>29</v>
      </c>
      <c r="C5">
        <v>26</v>
      </c>
      <c r="E5" s="1" t="s">
        <v>28</v>
      </c>
      <c r="F5" s="2">
        <f>MIN(datoso)</f>
        <v>12</v>
      </c>
      <c r="G5" s="11" t="s">
        <v>14</v>
      </c>
      <c r="H5" s="12" t="s">
        <v>3</v>
      </c>
      <c r="I5" s="17" t="s">
        <v>6</v>
      </c>
      <c r="J5" s="13" t="s">
        <v>4</v>
      </c>
      <c r="K5" s="11" t="s">
        <v>7</v>
      </c>
      <c r="L5" s="11" t="s">
        <v>8</v>
      </c>
      <c r="M5" s="11" t="s">
        <v>9</v>
      </c>
      <c r="N5" s="11" t="s">
        <v>10</v>
      </c>
      <c r="O5" s="11" t="s">
        <v>11</v>
      </c>
      <c r="P5" s="11" t="s">
        <v>13</v>
      </c>
      <c r="V5" t="s">
        <v>18</v>
      </c>
      <c r="W5" s="20">
        <f>AVERAGE(datoso)</f>
        <v>51.46</v>
      </c>
      <c r="Y5" t="s">
        <v>21</v>
      </c>
      <c r="Z5" s="2">
        <f>AVERAGE(datoso)</f>
        <v>51.46</v>
      </c>
    </row>
    <row r="6" spans="1:26" x14ac:dyDescent="0.25">
      <c r="A6">
        <v>34</v>
      </c>
      <c r="C6">
        <v>29</v>
      </c>
      <c r="E6" s="1" t="s">
        <v>29</v>
      </c>
      <c r="F6" s="2">
        <f>MAX(datoso)</f>
        <v>93</v>
      </c>
      <c r="G6" s="4">
        <v>1</v>
      </c>
      <c r="H6" s="15">
        <f>MIN(datoso)-0.5</f>
        <v>11.5</v>
      </c>
      <c r="I6" s="14" t="s">
        <v>6</v>
      </c>
      <c r="J6" s="16">
        <f>H6+$F$12</f>
        <v>23.5</v>
      </c>
      <c r="K6" s="5">
        <f>(H6+J6)/2</f>
        <v>17.5</v>
      </c>
      <c r="L6" s="6">
        <f t="array" ref="L6:L12">FREQUENCY(datoso,J6:J12)</f>
        <v>1</v>
      </c>
      <c r="M6" s="6">
        <f>L6</f>
        <v>1</v>
      </c>
      <c r="N6" s="6">
        <f>L6/$F$3</f>
        <v>0.02</v>
      </c>
      <c r="O6" s="8">
        <f>N6</f>
        <v>0.02</v>
      </c>
      <c r="P6" s="9">
        <f t="shared" ref="P6:P10" si="0">N6+P7</f>
        <v>1</v>
      </c>
      <c r="R6">
        <f>L6*K6</f>
        <v>17.5</v>
      </c>
      <c r="V6" t="s">
        <v>20</v>
      </c>
      <c r="W6" s="20">
        <f>GEOMEAN(datoso)</f>
        <v>48.797379780320355</v>
      </c>
      <c r="Y6" t="s">
        <v>22</v>
      </c>
      <c r="Z6" s="2">
        <f>MEDIAN(datoso)</f>
        <v>49.5</v>
      </c>
    </row>
    <row r="7" spans="1:26" x14ac:dyDescent="0.25">
      <c r="A7">
        <v>54</v>
      </c>
      <c r="C7">
        <v>32</v>
      </c>
      <c r="G7" s="4">
        <v>2</v>
      </c>
      <c r="H7" s="4">
        <f>J6</f>
        <v>23.5</v>
      </c>
      <c r="I7" s="7" t="s">
        <v>6</v>
      </c>
      <c r="J7" s="5">
        <f t="shared" ref="J7:J12" si="1">H7+$F$12</f>
        <v>35.5</v>
      </c>
      <c r="K7" s="5">
        <f t="shared" ref="K7:K12" si="2">(H7+J7)/2</f>
        <v>29.5</v>
      </c>
      <c r="L7" s="6">
        <v>6</v>
      </c>
      <c r="M7" s="6">
        <f>L7+M6</f>
        <v>7</v>
      </c>
      <c r="N7" s="6">
        <f t="shared" ref="N7:N12" si="3">L7/$F$3</f>
        <v>0.12</v>
      </c>
      <c r="O7" s="8">
        <f>N7+O6</f>
        <v>0.13999999999999999</v>
      </c>
      <c r="P7" s="9">
        <f t="shared" si="0"/>
        <v>0.98000000000000009</v>
      </c>
      <c r="R7">
        <f t="shared" ref="R7:R12" si="4">L7*K7</f>
        <v>177</v>
      </c>
      <c r="V7" t="s">
        <v>19</v>
      </c>
      <c r="W7" s="20">
        <f>HARMEAN(datoso)</f>
        <v>45.489621494796118</v>
      </c>
      <c r="Y7" t="s">
        <v>23</v>
      </c>
      <c r="Z7" s="2">
        <f>_xlfn.MODE.SNGL(datoso)</f>
        <v>45</v>
      </c>
    </row>
    <row r="8" spans="1:26" x14ac:dyDescent="0.25">
      <c r="A8">
        <v>38</v>
      </c>
      <c r="C8">
        <v>33</v>
      </c>
      <c r="E8" s="1" t="s">
        <v>0</v>
      </c>
      <c r="F8" s="2">
        <f>MAX(datoso)-MIN(datoso)</f>
        <v>81</v>
      </c>
      <c r="G8" s="4">
        <v>3</v>
      </c>
      <c r="H8" s="4">
        <f t="shared" ref="H8:H12" si="5">J7</f>
        <v>35.5</v>
      </c>
      <c r="I8" s="7" t="s">
        <v>6</v>
      </c>
      <c r="J8" s="5">
        <f t="shared" si="1"/>
        <v>47.5</v>
      </c>
      <c r="K8" s="5">
        <f t="shared" si="2"/>
        <v>41.5</v>
      </c>
      <c r="L8" s="6">
        <v>16</v>
      </c>
      <c r="M8" s="6">
        <f t="shared" ref="M8:M12" si="6">L8+M7</f>
        <v>23</v>
      </c>
      <c r="N8" s="6">
        <f t="shared" si="3"/>
        <v>0.32</v>
      </c>
      <c r="O8" s="8">
        <f t="shared" ref="O8:O12" si="7">N8+O7</f>
        <v>0.45999999999999996</v>
      </c>
      <c r="P8" s="9">
        <f t="shared" si="0"/>
        <v>0.8600000000000001</v>
      </c>
      <c r="R8">
        <f t="shared" si="4"/>
        <v>664</v>
      </c>
    </row>
    <row r="9" spans="1:26" x14ac:dyDescent="0.25">
      <c r="A9">
        <v>44</v>
      </c>
      <c r="C9">
        <v>33</v>
      </c>
      <c r="G9" s="22">
        <v>4</v>
      </c>
      <c r="H9" s="22">
        <f t="shared" si="5"/>
        <v>47.5</v>
      </c>
      <c r="I9" s="23" t="s">
        <v>6</v>
      </c>
      <c r="J9" s="24">
        <f t="shared" si="1"/>
        <v>59.5</v>
      </c>
      <c r="K9" s="24">
        <f t="shared" si="2"/>
        <v>53.5</v>
      </c>
      <c r="L9" s="25">
        <v>14</v>
      </c>
      <c r="M9" s="25">
        <f t="shared" si="6"/>
        <v>37</v>
      </c>
      <c r="N9" s="25">
        <f t="shared" si="3"/>
        <v>0.28000000000000003</v>
      </c>
      <c r="O9" s="26">
        <f t="shared" si="7"/>
        <v>0.74</v>
      </c>
      <c r="P9" s="27">
        <f t="shared" si="0"/>
        <v>0.54</v>
      </c>
      <c r="R9">
        <f t="shared" si="4"/>
        <v>749</v>
      </c>
    </row>
    <row r="10" spans="1:26" x14ac:dyDescent="0.25">
      <c r="A10">
        <v>41</v>
      </c>
      <c r="C10">
        <v>34</v>
      </c>
      <c r="E10" s="1" t="s">
        <v>1</v>
      </c>
      <c r="F10" s="2">
        <f>ROUND(1+LOG(COUNT(datoso),2),0)</f>
        <v>7</v>
      </c>
      <c r="G10" s="4">
        <v>5</v>
      </c>
      <c r="H10" s="4">
        <f t="shared" si="5"/>
        <v>59.5</v>
      </c>
      <c r="I10" s="7" t="s">
        <v>6</v>
      </c>
      <c r="J10" s="5">
        <f t="shared" si="1"/>
        <v>71.5</v>
      </c>
      <c r="K10" s="5">
        <f t="shared" si="2"/>
        <v>65.5</v>
      </c>
      <c r="L10" s="6">
        <v>6</v>
      </c>
      <c r="M10" s="6">
        <f t="shared" si="6"/>
        <v>43</v>
      </c>
      <c r="N10" s="6">
        <f t="shared" si="3"/>
        <v>0.12</v>
      </c>
      <c r="O10" s="8">
        <f t="shared" si="7"/>
        <v>0.86</v>
      </c>
      <c r="P10" s="9">
        <f t="shared" si="0"/>
        <v>0.26</v>
      </c>
      <c r="R10">
        <f t="shared" si="4"/>
        <v>393</v>
      </c>
    </row>
    <row r="11" spans="1:26" x14ac:dyDescent="0.25">
      <c r="A11">
        <v>47</v>
      </c>
      <c r="C11">
        <v>38</v>
      </c>
      <c r="G11" s="4">
        <v>6</v>
      </c>
      <c r="H11" s="4">
        <f t="shared" si="5"/>
        <v>71.5</v>
      </c>
      <c r="I11" s="7" t="s">
        <v>6</v>
      </c>
      <c r="J11" s="5">
        <f t="shared" si="1"/>
        <v>83.5</v>
      </c>
      <c r="K11" s="5">
        <f t="shared" si="2"/>
        <v>77.5</v>
      </c>
      <c r="L11" s="6">
        <v>6</v>
      </c>
      <c r="M11" s="6">
        <f t="shared" si="6"/>
        <v>49</v>
      </c>
      <c r="N11" s="6">
        <f t="shared" si="3"/>
        <v>0.12</v>
      </c>
      <c r="O11" s="8">
        <f t="shared" si="7"/>
        <v>0.98</v>
      </c>
      <c r="P11" s="9">
        <f>N11+P12</f>
        <v>0.13999999999999999</v>
      </c>
      <c r="R11">
        <f t="shared" si="4"/>
        <v>465</v>
      </c>
      <c r="U11">
        <v>9</v>
      </c>
      <c r="V11" s="21">
        <f>AVERAGE(U11:U20)</f>
        <v>9.5</v>
      </c>
      <c r="X11" t="s">
        <v>26</v>
      </c>
    </row>
    <row r="12" spans="1:26" x14ac:dyDescent="0.25">
      <c r="A12">
        <v>50</v>
      </c>
      <c r="C12">
        <v>38</v>
      </c>
      <c r="E12" s="1" t="s">
        <v>2</v>
      </c>
      <c r="F12" s="2">
        <f>ROUND(F8/F10,0)</f>
        <v>12</v>
      </c>
      <c r="G12" s="4">
        <v>7</v>
      </c>
      <c r="H12" s="4">
        <f t="shared" si="5"/>
        <v>83.5</v>
      </c>
      <c r="I12" s="7" t="s">
        <v>6</v>
      </c>
      <c r="J12" s="5">
        <f t="shared" si="1"/>
        <v>95.5</v>
      </c>
      <c r="K12" s="5">
        <f t="shared" si="2"/>
        <v>89.5</v>
      </c>
      <c r="L12" s="6">
        <v>1</v>
      </c>
      <c r="M12" s="6">
        <f t="shared" si="6"/>
        <v>50</v>
      </c>
      <c r="N12" s="6">
        <f t="shared" si="3"/>
        <v>0.02</v>
      </c>
      <c r="O12" s="8">
        <f t="shared" si="7"/>
        <v>1</v>
      </c>
      <c r="P12" s="9">
        <f>N12</f>
        <v>0.02</v>
      </c>
      <c r="R12">
        <f t="shared" si="4"/>
        <v>89.5</v>
      </c>
      <c r="U12">
        <v>9</v>
      </c>
      <c r="V12" s="21">
        <f>GEOMEAN(U11:U20)</f>
        <v>9.4868329805051381</v>
      </c>
    </row>
    <row r="13" spans="1:26" x14ac:dyDescent="0.25">
      <c r="A13">
        <v>45</v>
      </c>
      <c r="C13">
        <v>39</v>
      </c>
      <c r="R13">
        <f>SUM(R6:R12)/50</f>
        <v>51.1</v>
      </c>
      <c r="U13">
        <v>10</v>
      </c>
      <c r="V13" s="21">
        <f>HARMEAN(U11:U20)</f>
        <v>9.4736842105263168</v>
      </c>
      <c r="Y13" t="s">
        <v>24</v>
      </c>
      <c r="Z13">
        <f>_xlfn.VAR.S(datoso)</f>
        <v>255.06979591836762</v>
      </c>
    </row>
    <row r="14" spans="1:26" x14ac:dyDescent="0.25">
      <c r="A14">
        <v>49</v>
      </c>
      <c r="C14">
        <v>40</v>
      </c>
      <c r="U14">
        <v>9</v>
      </c>
      <c r="Y14" t="s">
        <v>25</v>
      </c>
      <c r="Z14">
        <f>_xlfn.STDEV.S(datoso)</f>
        <v>15.970904668125961</v>
      </c>
    </row>
    <row r="15" spans="1:26" x14ac:dyDescent="0.25">
      <c r="A15">
        <v>45</v>
      </c>
      <c r="C15">
        <v>41</v>
      </c>
      <c r="U15">
        <v>10</v>
      </c>
      <c r="W15" s="19"/>
    </row>
    <row r="16" spans="1:26" x14ac:dyDescent="0.25">
      <c r="A16">
        <v>66</v>
      </c>
      <c r="C16">
        <v>41</v>
      </c>
      <c r="U16">
        <v>9</v>
      </c>
      <c r="X16" t="s">
        <v>27</v>
      </c>
    </row>
    <row r="17" spans="1:25" x14ac:dyDescent="0.25">
      <c r="A17">
        <v>51</v>
      </c>
      <c r="C17">
        <v>41</v>
      </c>
      <c r="U17">
        <v>10</v>
      </c>
    </row>
    <row r="18" spans="1:25" x14ac:dyDescent="0.25">
      <c r="A18">
        <v>51</v>
      </c>
      <c r="C18">
        <v>43</v>
      </c>
      <c r="U18">
        <v>9</v>
      </c>
      <c r="Y18">
        <f>KURT(datoso)</f>
        <v>0.29609281989710068</v>
      </c>
    </row>
    <row r="19" spans="1:25" x14ac:dyDescent="0.25">
      <c r="A19">
        <v>33</v>
      </c>
      <c r="C19">
        <v>44</v>
      </c>
      <c r="U19">
        <v>10</v>
      </c>
    </row>
    <row r="20" spans="1:25" x14ac:dyDescent="0.25">
      <c r="A20">
        <v>32</v>
      </c>
      <c r="C20">
        <v>44</v>
      </c>
      <c r="U20">
        <v>10</v>
      </c>
    </row>
    <row r="21" spans="1:25" x14ac:dyDescent="0.25">
      <c r="A21">
        <v>53</v>
      </c>
      <c r="C21">
        <v>45</v>
      </c>
    </row>
    <row r="22" spans="1:25" x14ac:dyDescent="0.25">
      <c r="A22">
        <v>66</v>
      </c>
      <c r="C22">
        <v>45</v>
      </c>
    </row>
    <row r="23" spans="1:25" x14ac:dyDescent="0.25">
      <c r="A23">
        <v>44</v>
      </c>
      <c r="C23">
        <v>45</v>
      </c>
    </row>
    <row r="24" spans="1:25" x14ac:dyDescent="0.25">
      <c r="A24">
        <v>38</v>
      </c>
      <c r="C24">
        <v>45</v>
      </c>
    </row>
    <row r="25" spans="1:25" x14ac:dyDescent="0.25">
      <c r="A25">
        <v>83</v>
      </c>
      <c r="C25">
        <v>47</v>
      </c>
    </row>
    <row r="26" spans="1:25" x14ac:dyDescent="0.25">
      <c r="A26">
        <v>55</v>
      </c>
      <c r="C26">
        <v>47</v>
      </c>
    </row>
    <row r="27" spans="1:25" x14ac:dyDescent="0.25">
      <c r="A27">
        <v>80</v>
      </c>
      <c r="C27">
        <v>49</v>
      </c>
    </row>
    <row r="28" spans="1:25" x14ac:dyDescent="0.25">
      <c r="A28">
        <v>41</v>
      </c>
      <c r="C28">
        <v>49</v>
      </c>
    </row>
    <row r="29" spans="1:25" x14ac:dyDescent="0.25">
      <c r="A29">
        <v>33</v>
      </c>
      <c r="C29">
        <v>50</v>
      </c>
    </row>
    <row r="30" spans="1:25" x14ac:dyDescent="0.25">
      <c r="A30">
        <v>58</v>
      </c>
      <c r="C30">
        <v>50</v>
      </c>
    </row>
    <row r="31" spans="1:25" x14ac:dyDescent="0.25">
      <c r="A31">
        <v>58</v>
      </c>
      <c r="C31">
        <v>51</v>
      </c>
    </row>
    <row r="32" spans="1:25" x14ac:dyDescent="0.25">
      <c r="A32">
        <v>73</v>
      </c>
      <c r="C32">
        <v>51</v>
      </c>
    </row>
    <row r="33" spans="1:3" x14ac:dyDescent="0.25">
      <c r="A33">
        <v>68</v>
      </c>
      <c r="C33">
        <v>53</v>
      </c>
    </row>
    <row r="34" spans="1:3" x14ac:dyDescent="0.25">
      <c r="A34">
        <v>76</v>
      </c>
      <c r="C34">
        <v>54</v>
      </c>
    </row>
    <row r="35" spans="1:3" x14ac:dyDescent="0.25">
      <c r="A35">
        <v>73</v>
      </c>
      <c r="C35">
        <v>55</v>
      </c>
    </row>
    <row r="36" spans="1:3" x14ac:dyDescent="0.25">
      <c r="A36">
        <v>49</v>
      </c>
      <c r="C36">
        <v>55</v>
      </c>
    </row>
    <row r="37" spans="1:3" x14ac:dyDescent="0.25">
      <c r="A37">
        <v>57</v>
      </c>
      <c r="C37">
        <v>56</v>
      </c>
    </row>
    <row r="38" spans="1:3" x14ac:dyDescent="0.25">
      <c r="A38">
        <v>45</v>
      </c>
      <c r="C38">
        <v>57</v>
      </c>
    </row>
    <row r="39" spans="1:3" x14ac:dyDescent="0.25">
      <c r="A39">
        <v>55</v>
      </c>
      <c r="C39">
        <v>58</v>
      </c>
    </row>
    <row r="40" spans="1:3" x14ac:dyDescent="0.25">
      <c r="A40">
        <v>47</v>
      </c>
      <c r="C40">
        <v>58</v>
      </c>
    </row>
    <row r="41" spans="1:3" x14ac:dyDescent="0.25">
      <c r="A41">
        <v>45</v>
      </c>
      <c r="C41">
        <v>61</v>
      </c>
    </row>
    <row r="42" spans="1:3" x14ac:dyDescent="0.25">
      <c r="A42">
        <v>61</v>
      </c>
      <c r="C42">
        <v>61</v>
      </c>
    </row>
    <row r="43" spans="1:3" x14ac:dyDescent="0.25">
      <c r="A43">
        <v>93</v>
      </c>
      <c r="C43">
        <v>66</v>
      </c>
    </row>
    <row r="44" spans="1:3" x14ac:dyDescent="0.25">
      <c r="A44">
        <v>68</v>
      </c>
      <c r="C44">
        <v>66</v>
      </c>
    </row>
    <row r="45" spans="1:3" x14ac:dyDescent="0.25">
      <c r="A45">
        <v>40</v>
      </c>
      <c r="C45">
        <v>68</v>
      </c>
    </row>
    <row r="46" spans="1:3" x14ac:dyDescent="0.25">
      <c r="A46">
        <v>61</v>
      </c>
      <c r="C46">
        <v>68</v>
      </c>
    </row>
    <row r="47" spans="1:3" x14ac:dyDescent="0.25">
      <c r="A47">
        <v>56</v>
      </c>
      <c r="C47">
        <v>73</v>
      </c>
    </row>
    <row r="48" spans="1:3" x14ac:dyDescent="0.25">
      <c r="A48">
        <v>43</v>
      </c>
      <c r="C48">
        <v>73</v>
      </c>
    </row>
    <row r="49" spans="1:3" x14ac:dyDescent="0.25">
      <c r="A49">
        <v>39</v>
      </c>
      <c r="C49">
        <v>76</v>
      </c>
    </row>
    <row r="50" spans="1:3" x14ac:dyDescent="0.25">
      <c r="A50">
        <v>26</v>
      </c>
      <c r="C50">
        <v>77</v>
      </c>
    </row>
    <row r="51" spans="1:3" x14ac:dyDescent="0.25">
      <c r="A51">
        <v>41</v>
      </c>
      <c r="C51">
        <v>80</v>
      </c>
    </row>
    <row r="52" spans="1:3" x14ac:dyDescent="0.25">
      <c r="A52">
        <v>50</v>
      </c>
      <c r="C52">
        <v>83</v>
      </c>
    </row>
    <row r="53" spans="1:3" x14ac:dyDescent="0.25">
      <c r="A53">
        <v>12</v>
      </c>
      <c r="C53">
        <v>93</v>
      </c>
    </row>
  </sheetData>
  <sortState xmlns:xlrd2="http://schemas.microsoft.com/office/spreadsheetml/2017/richdata2" ref="C4:C53">
    <sortCondition ref="C4:C53"/>
  </sortState>
  <mergeCells count="2">
    <mergeCell ref="H4:J4"/>
    <mergeCell ref="G3:P3"/>
  </mergeCells>
  <conditionalFormatting sqref="X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{ACE35D81-CA69-49A0-B8FA-E839486F431B}</x14:id>
        </ext>
      </extLst>
    </cfRule>
  </conditionalFormatting>
  <conditionalFormatting sqref="W5:W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{9BFCBDB9-343A-4C20-819D-8ED8D5591E15}</x14:id>
        </ext>
      </extLst>
    </cfRule>
  </conditionalFormatting>
  <conditionalFormatting sqref="Z5:Z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{D5C83A0A-56FD-471B-B4B9-9138848B7F0B}</x14:id>
        </ext>
      </extLst>
    </cfRule>
  </conditionalFormatting>
  <pageMargins left="0.7" right="0.7" top="0.75" bottom="0.75" header="0.3" footer="0.3"/>
  <pageSetup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E35D81-CA69-49A0-B8FA-E839486F43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X5</xm:sqref>
        </x14:conditionalFormatting>
        <x14:conditionalFormatting xmlns:xm="http://schemas.microsoft.com/office/excel/2006/main">
          <x14:cfRule type="dataBar" id="{9BFCBDB9-343A-4C20-819D-8ED8D5591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W5:W7</xm:sqref>
        </x14:conditionalFormatting>
        <x14:conditionalFormatting xmlns:xm="http://schemas.microsoft.com/office/excel/2006/main">
          <x14:cfRule type="dataBar" id="{D5C83A0A-56FD-471B-B4B9-9138848B7F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Z5:Z7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8A9F-64A3-4535-AF42-1820D755B297}">
  <dimension ref="A2:C51"/>
  <sheetViews>
    <sheetView workbookViewId="0">
      <selection activeCell="C2" sqref="C2:C51"/>
    </sheetView>
  </sheetViews>
  <sheetFormatPr baseColWidth="10" defaultRowHeight="15" x14ac:dyDescent="0.25"/>
  <sheetData>
    <row r="2" spans="1:3" x14ac:dyDescent="0.25">
      <c r="A2">
        <v>77</v>
      </c>
      <c r="C2">
        <v>77</v>
      </c>
    </row>
    <row r="3" spans="1:3" x14ac:dyDescent="0.25">
      <c r="A3">
        <v>29</v>
      </c>
      <c r="C3">
        <v>29</v>
      </c>
    </row>
    <row r="4" spans="1:3" x14ac:dyDescent="0.25">
      <c r="A4">
        <v>34</v>
      </c>
      <c r="C4">
        <v>34</v>
      </c>
    </row>
    <row r="5" spans="1:3" x14ac:dyDescent="0.25">
      <c r="A5">
        <v>54</v>
      </c>
      <c r="C5">
        <v>54</v>
      </c>
    </row>
    <row r="6" spans="1:3" x14ac:dyDescent="0.25">
      <c r="A6">
        <v>38</v>
      </c>
      <c r="C6">
        <v>38</v>
      </c>
    </row>
    <row r="7" spans="1:3" x14ac:dyDescent="0.25">
      <c r="A7">
        <v>44</v>
      </c>
      <c r="C7">
        <v>44</v>
      </c>
    </row>
    <row r="8" spans="1:3" x14ac:dyDescent="0.25">
      <c r="A8">
        <v>41</v>
      </c>
      <c r="C8">
        <v>41</v>
      </c>
    </row>
    <row r="9" spans="1:3" x14ac:dyDescent="0.25">
      <c r="A9">
        <v>47</v>
      </c>
      <c r="C9">
        <v>47</v>
      </c>
    </row>
    <row r="10" spans="1:3" x14ac:dyDescent="0.25">
      <c r="A10">
        <v>50</v>
      </c>
      <c r="C10">
        <v>50</v>
      </c>
    </row>
    <row r="11" spans="1:3" x14ac:dyDescent="0.25">
      <c r="A11">
        <v>45</v>
      </c>
      <c r="C11">
        <v>45</v>
      </c>
    </row>
    <row r="12" spans="1:3" x14ac:dyDescent="0.25">
      <c r="A12">
        <v>49</v>
      </c>
      <c r="C12">
        <v>49</v>
      </c>
    </row>
    <row r="13" spans="1:3" x14ac:dyDescent="0.25">
      <c r="A13">
        <v>45</v>
      </c>
      <c r="C13">
        <v>45</v>
      </c>
    </row>
    <row r="14" spans="1:3" x14ac:dyDescent="0.25">
      <c r="A14">
        <v>66</v>
      </c>
      <c r="C14">
        <v>66</v>
      </c>
    </row>
    <row r="15" spans="1:3" x14ac:dyDescent="0.25">
      <c r="A15">
        <v>51</v>
      </c>
      <c r="C15">
        <v>51</v>
      </c>
    </row>
    <row r="16" spans="1:3" x14ac:dyDescent="0.25">
      <c r="A16">
        <v>51</v>
      </c>
      <c r="C16">
        <v>51</v>
      </c>
    </row>
    <row r="17" spans="1:3" x14ac:dyDescent="0.25">
      <c r="A17">
        <v>33</v>
      </c>
      <c r="C17">
        <v>33</v>
      </c>
    </row>
    <row r="18" spans="1:3" x14ac:dyDescent="0.25">
      <c r="A18">
        <v>32</v>
      </c>
      <c r="C18">
        <v>32</v>
      </c>
    </row>
    <row r="19" spans="1:3" x14ac:dyDescent="0.25">
      <c r="A19">
        <v>53</v>
      </c>
      <c r="C19">
        <v>53</v>
      </c>
    </row>
    <row r="20" spans="1:3" x14ac:dyDescent="0.25">
      <c r="A20">
        <v>66</v>
      </c>
      <c r="C20">
        <v>66</v>
      </c>
    </row>
    <row r="21" spans="1:3" x14ac:dyDescent="0.25">
      <c r="A21">
        <v>44</v>
      </c>
      <c r="C21">
        <v>44</v>
      </c>
    </row>
    <row r="22" spans="1:3" x14ac:dyDescent="0.25">
      <c r="A22">
        <v>38</v>
      </c>
      <c r="C22">
        <v>38</v>
      </c>
    </row>
    <row r="23" spans="1:3" x14ac:dyDescent="0.25">
      <c r="A23">
        <v>83</v>
      </c>
      <c r="C23">
        <v>83</v>
      </c>
    </row>
    <row r="24" spans="1:3" x14ac:dyDescent="0.25">
      <c r="A24">
        <v>55</v>
      </c>
      <c r="C24">
        <v>55</v>
      </c>
    </row>
    <row r="25" spans="1:3" x14ac:dyDescent="0.25">
      <c r="A25">
        <v>80</v>
      </c>
      <c r="C25">
        <v>80</v>
      </c>
    </row>
    <row r="26" spans="1:3" x14ac:dyDescent="0.25">
      <c r="A26">
        <v>41</v>
      </c>
      <c r="C26">
        <v>41</v>
      </c>
    </row>
    <row r="27" spans="1:3" x14ac:dyDescent="0.25">
      <c r="A27">
        <v>33</v>
      </c>
      <c r="C27">
        <v>33</v>
      </c>
    </row>
    <row r="28" spans="1:3" x14ac:dyDescent="0.25">
      <c r="A28">
        <v>58</v>
      </c>
      <c r="C28">
        <v>58</v>
      </c>
    </row>
    <row r="29" spans="1:3" x14ac:dyDescent="0.25">
      <c r="A29">
        <v>58</v>
      </c>
      <c r="C29">
        <v>58</v>
      </c>
    </row>
    <row r="30" spans="1:3" x14ac:dyDescent="0.25">
      <c r="A30">
        <v>73</v>
      </c>
      <c r="C30">
        <v>73</v>
      </c>
    </row>
    <row r="31" spans="1:3" x14ac:dyDescent="0.25">
      <c r="A31">
        <v>68</v>
      </c>
      <c r="C31">
        <v>68</v>
      </c>
    </row>
    <row r="32" spans="1:3" x14ac:dyDescent="0.25">
      <c r="A32">
        <v>76</v>
      </c>
      <c r="C32">
        <v>76</v>
      </c>
    </row>
    <row r="33" spans="1:3" x14ac:dyDescent="0.25">
      <c r="A33">
        <v>73</v>
      </c>
      <c r="C33">
        <v>73</v>
      </c>
    </row>
    <row r="34" spans="1:3" x14ac:dyDescent="0.25">
      <c r="A34">
        <v>49</v>
      </c>
      <c r="C34">
        <v>49</v>
      </c>
    </row>
    <row r="35" spans="1:3" x14ac:dyDescent="0.25">
      <c r="A35">
        <v>57</v>
      </c>
      <c r="C35">
        <v>57</v>
      </c>
    </row>
    <row r="36" spans="1:3" x14ac:dyDescent="0.25">
      <c r="A36">
        <v>45</v>
      </c>
      <c r="C36">
        <v>45</v>
      </c>
    </row>
    <row r="37" spans="1:3" x14ac:dyDescent="0.25">
      <c r="A37">
        <v>55</v>
      </c>
      <c r="C37">
        <v>55</v>
      </c>
    </row>
    <row r="38" spans="1:3" x14ac:dyDescent="0.25">
      <c r="A38">
        <v>47</v>
      </c>
      <c r="C38">
        <v>47</v>
      </c>
    </row>
    <row r="39" spans="1:3" x14ac:dyDescent="0.25">
      <c r="A39">
        <v>45</v>
      </c>
      <c r="C39">
        <v>45</v>
      </c>
    </row>
    <row r="40" spans="1:3" x14ac:dyDescent="0.25">
      <c r="A40">
        <v>61</v>
      </c>
      <c r="C40">
        <v>61</v>
      </c>
    </row>
    <row r="41" spans="1:3" x14ac:dyDescent="0.25">
      <c r="A41">
        <v>93</v>
      </c>
      <c r="C41">
        <v>93</v>
      </c>
    </row>
    <row r="42" spans="1:3" x14ac:dyDescent="0.25">
      <c r="A42">
        <v>68</v>
      </c>
      <c r="C42">
        <v>68</v>
      </c>
    </row>
    <row r="43" spans="1:3" x14ac:dyDescent="0.25">
      <c r="A43">
        <v>40</v>
      </c>
      <c r="C43">
        <v>40</v>
      </c>
    </row>
    <row r="44" spans="1:3" x14ac:dyDescent="0.25">
      <c r="A44">
        <v>61</v>
      </c>
      <c r="C44">
        <v>61</v>
      </c>
    </row>
    <row r="45" spans="1:3" x14ac:dyDescent="0.25">
      <c r="A45">
        <v>56</v>
      </c>
      <c r="C45">
        <v>56</v>
      </c>
    </row>
    <row r="46" spans="1:3" x14ac:dyDescent="0.25">
      <c r="A46">
        <v>43</v>
      </c>
      <c r="C46">
        <v>43</v>
      </c>
    </row>
    <row r="47" spans="1:3" x14ac:dyDescent="0.25">
      <c r="A47">
        <v>39</v>
      </c>
      <c r="C47">
        <v>39</v>
      </c>
    </row>
    <row r="48" spans="1:3" x14ac:dyDescent="0.25">
      <c r="A48">
        <v>26</v>
      </c>
      <c r="C48">
        <v>26</v>
      </c>
    </row>
    <row r="49" spans="1:3" x14ac:dyDescent="0.25">
      <c r="A49">
        <v>41</v>
      </c>
      <c r="C49">
        <v>41</v>
      </c>
    </row>
    <row r="50" spans="1:3" x14ac:dyDescent="0.25">
      <c r="A50">
        <v>50</v>
      </c>
      <c r="C50">
        <v>50</v>
      </c>
    </row>
    <row r="51" spans="1:3" x14ac:dyDescent="0.25">
      <c r="A51">
        <v>12</v>
      </c>
      <c r="C5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'Hoja1 (2)'!Área_de_impresión</vt:lpstr>
      <vt:lpstr>datoso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cp:lastPrinted>2023-05-21T16:06:56Z</cp:lastPrinted>
  <dcterms:created xsi:type="dcterms:W3CDTF">2023-05-21T14:16:03Z</dcterms:created>
  <dcterms:modified xsi:type="dcterms:W3CDTF">2023-06-01T02:06:37Z</dcterms:modified>
</cp:coreProperties>
</file>